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311" windowWidth="15450" windowHeight="12390" activeTab="0"/>
  </bookViews>
  <sheets>
    <sheet name="Zsg Anbotspreis Statistik Austr" sheetId="1" r:id="rId1"/>
  </sheets>
  <definedNames>
    <definedName name="_xlnm.Print_Area" localSheetId="0">'Zsg Anbotspreis Statistik Austr'!$A$1:$O$35</definedName>
  </definedNames>
  <calcPr fullCalcOnLoad="1"/>
</workbook>
</file>

<file path=xl/sharedStrings.xml><?xml version="1.0" encoding="utf-8"?>
<sst xmlns="http://schemas.openxmlformats.org/spreadsheetml/2006/main" count="39" uniqueCount="39">
  <si>
    <t>Zusammensetzung des Anbotspreises</t>
  </si>
  <si>
    <t xml:space="preserve">Brutto Jahreslohnkosten des Mitarbeiters </t>
  </si>
  <si>
    <t>Jahresanwesenheitsstunden des Mitarbeiters</t>
  </si>
  <si>
    <t xml:space="preserve">Von den 365 Tagen werden abgezogen: Samstage/Sonntage/Feiertage/ </t>
  </si>
  <si>
    <t>Urlaub/Krankenstand/Fortbildung…</t>
  </si>
  <si>
    <t>Anteil der verrechenbaren Stunden</t>
  </si>
  <si>
    <t>für Mitarbeiter seines Tätigkeitsprofils</t>
  </si>
  <si>
    <t xml:space="preserve">Jahresanwesenheitsstunden abzüglich Zeitaufwand für Verwaltungs- und </t>
  </si>
  <si>
    <r>
      <t xml:space="preserve">Stundenkosten </t>
    </r>
    <r>
      <rPr>
        <u val="single"/>
        <sz val="11"/>
        <rFont val="Arial"/>
        <family val="2"/>
      </rPr>
      <t>ohne</t>
    </r>
    <r>
      <rPr>
        <sz val="11"/>
        <rFont val="Arial"/>
        <family val="2"/>
      </rPr>
      <t xml:space="preserve"> Berücksichtigung der</t>
    </r>
  </si>
  <si>
    <t>nicht verrechenbaren Stunden</t>
  </si>
  <si>
    <t>Zuschlag für Miete, Heizung, Versicherungen, Telefonkosten…</t>
  </si>
  <si>
    <t xml:space="preserve">Für die Führung eines wirtschaftlich gesunden Büros beträgt der Zuschlag </t>
  </si>
  <si>
    <r>
      <t xml:space="preserve">     +</t>
    </r>
    <r>
      <rPr>
        <sz val="11"/>
        <rFont val="Arial"/>
        <family val="2"/>
      </rPr>
      <t xml:space="preserve"> Zuschlag für nicht verrechenbare Stunden</t>
    </r>
  </si>
  <si>
    <r>
      <t xml:space="preserve">     +</t>
    </r>
    <r>
      <rPr>
        <sz val="11"/>
        <rFont val="Arial"/>
        <family val="2"/>
      </rPr>
      <t xml:space="preserve"> Zuschlag für die den einzelnen Projekten nicht   </t>
    </r>
  </si>
  <si>
    <r>
      <t xml:space="preserve">        (</t>
    </r>
    <r>
      <rPr>
        <b/>
        <sz val="11"/>
        <rFont val="Arial"/>
        <family val="2"/>
      </rPr>
      <t>Gemeinkostenzuschlag Personalkosten</t>
    </r>
    <r>
      <rPr>
        <sz val="11"/>
        <rFont val="Arial"/>
        <family val="2"/>
      </rPr>
      <t>)</t>
    </r>
  </si>
  <si>
    <t xml:space="preserve">         direkt zurechenbaren Sachkosten</t>
  </si>
  <si>
    <r>
      <t xml:space="preserve">        (</t>
    </r>
    <r>
      <rPr>
        <b/>
        <sz val="11"/>
        <rFont val="Arial"/>
        <family val="2"/>
      </rPr>
      <t>Gemeinkostenzuschlag Sachkosten</t>
    </r>
    <r>
      <rPr>
        <sz val="11"/>
        <rFont val="Arial"/>
        <family val="2"/>
      </rPr>
      <t>)</t>
    </r>
  </si>
  <si>
    <r>
      <t xml:space="preserve">    +</t>
    </r>
    <r>
      <rPr>
        <sz val="11"/>
        <rFont val="Arial"/>
        <family val="2"/>
      </rPr>
      <t xml:space="preserve"> Zuschlag für</t>
    </r>
    <r>
      <rPr>
        <b/>
        <sz val="11"/>
        <rFont val="Arial"/>
        <family val="2"/>
      </rPr>
      <t xml:space="preserve"> Risiko / Wagnis</t>
    </r>
  </si>
  <si>
    <r>
      <t xml:space="preserve">    +</t>
    </r>
    <r>
      <rPr>
        <sz val="11"/>
        <rFont val="Arial"/>
        <family val="2"/>
      </rPr>
      <t xml:space="preserve"> Zuschlag </t>
    </r>
    <r>
      <rPr>
        <b/>
        <sz val="11"/>
        <rFont val="Arial"/>
        <family val="2"/>
      </rPr>
      <t>Gewinn und Investitionen</t>
    </r>
  </si>
  <si>
    <t xml:space="preserve"> =  Selbstkosten Mitarbeiterstunde</t>
  </si>
  <si>
    <t xml:space="preserve"> =  Preis Mitarbeiterstunde exklusive Umsatzsteuer</t>
  </si>
  <si>
    <r>
      <t xml:space="preserve">Erfahrungswert ca. </t>
    </r>
    <r>
      <rPr>
        <b/>
        <sz val="10"/>
        <rFont val="Arial"/>
        <family val="2"/>
      </rPr>
      <t xml:space="preserve">33% </t>
    </r>
    <r>
      <rPr>
        <sz val="10"/>
        <rFont val="Arial"/>
        <family val="2"/>
      </rPr>
      <t>der Personalkosten</t>
    </r>
  </si>
  <si>
    <r>
      <t>Allgemeines Unternehmerrisiko</t>
    </r>
    <r>
      <rPr>
        <sz val="10"/>
        <rFont val="Arial"/>
        <family val="2"/>
      </rPr>
      <t xml:space="preserve"> (wie z.B. Zahlungsverzug, mangelnde </t>
    </r>
  </si>
  <si>
    <r>
      <t xml:space="preserve">Auslastung) </t>
    </r>
    <r>
      <rPr>
        <b/>
        <sz val="10"/>
        <rFont val="Arial"/>
        <family val="2"/>
      </rPr>
      <t xml:space="preserve">mindestens 5% </t>
    </r>
    <r>
      <rPr>
        <sz val="10"/>
        <rFont val="Arial"/>
        <family val="2"/>
      </rPr>
      <t>der Selbstkosten Mitarbeiterstunde</t>
    </r>
  </si>
  <si>
    <r>
      <t>und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projektbezogenes Einzelrisiko</t>
    </r>
    <r>
      <rPr>
        <sz val="10"/>
        <rFont val="Arial"/>
        <family val="2"/>
      </rPr>
      <t xml:space="preserve"> (Haftungsrisiko) stark projektabhängig </t>
    </r>
  </si>
  <si>
    <r>
      <t xml:space="preserve">(Annahme für Beispiel </t>
    </r>
    <r>
      <rPr>
        <b/>
        <sz val="10"/>
        <rFont val="Arial"/>
        <family val="2"/>
      </rPr>
      <t>10%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kann aber auch über 100% liegen)</t>
    </r>
  </si>
  <si>
    <r>
      <t xml:space="preserve">mindestens 10% (im Beispiel deshalb </t>
    </r>
    <r>
      <rPr>
        <b/>
        <sz val="10"/>
        <rFont val="Arial"/>
        <family val="2"/>
      </rPr>
      <t>15%</t>
    </r>
    <r>
      <rPr>
        <sz val="10"/>
        <rFont val="Arial"/>
        <family val="2"/>
      </rPr>
      <t xml:space="preserve"> angesetzt).</t>
    </r>
  </si>
  <si>
    <t>€ / Monat)</t>
  </si>
  <si>
    <t>(Bruttogehalt von</t>
  </si>
  <si>
    <t>Dienstgeber-Abgaben )</t>
  </si>
  <si>
    <r>
      <t xml:space="preserve">Zuschlag für die </t>
    </r>
    <r>
      <rPr>
        <b/>
        <sz val="10"/>
        <rFont val="Arial"/>
        <family val="2"/>
      </rPr>
      <t>40%</t>
    </r>
    <r>
      <rPr>
        <sz val="10"/>
        <rFont val="Arial"/>
        <family val="2"/>
      </rPr>
      <t xml:space="preserve"> unverrechenbaren Stunden</t>
    </r>
  </si>
  <si>
    <t>z.B. Kollektivvertragslohn ohne Überzahlung und ohne Überstunden</t>
  </si>
  <si>
    <t>(Ev. 70% bei sehr guter Büroauslastung und</t>
  </si>
  <si>
    <t>(inklusive z.B.</t>
  </si>
  <si>
    <t>Hinweis: die Berechnung erfolgt aufgrund der eingegebenen Daten mittels hinterlegter Formeln.</t>
  </si>
  <si>
    <t xml:space="preserve">Rechenbeispiel Stundensatzermittlung </t>
  </si>
  <si>
    <t>für ProjektleiterIn Kollektivvertragsgruppe 6 im 11. Jahr, Stand 1. 1. 2013</t>
  </si>
  <si>
    <r>
      <t xml:space="preserve">Organisationstätigkeit, Marketingmaßnahmen, </t>
    </r>
    <r>
      <rPr>
        <b/>
        <sz val="10"/>
        <rFont val="Arial"/>
        <family val="2"/>
      </rPr>
      <t xml:space="preserve">Wettbewerbe… </t>
    </r>
  </si>
  <si>
    <r>
      <rPr>
        <b/>
        <sz val="10"/>
        <rFont val="Arial"/>
        <family val="2"/>
      </rPr>
      <t>wenn keine Teilnahme an Architekturwettbewerben stattfindet</t>
    </r>
    <r>
      <rPr>
        <sz val="10"/>
        <rFont val="Arial"/>
        <family val="2"/>
      </rPr>
      <t>.)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</si>
</sst>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[$€-1];[Red]\-#,##0\ [$€-1]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#,##0.00\ [$€-1];[Red]\-#,##0.00\ [$€-1]"/>
    <numFmt numFmtId="176" formatCode="[$€-2]\ #,##0.00;[Red]\-[$€-2]\ #,##0.00"/>
    <numFmt numFmtId="177" formatCode="0.000000"/>
    <numFmt numFmtId="178" formatCode="0.00000"/>
    <numFmt numFmtId="179" formatCode="0.0000"/>
    <numFmt numFmtId="180" formatCode="0.000"/>
    <numFmt numFmtId="181" formatCode="\ #,##0.00\ [$m²]"/>
    <numFmt numFmtId="182" formatCode="#,##0.0\ [$€/Std]"/>
    <numFmt numFmtId="183" formatCode="[$∑]\ 0\ "/>
    <numFmt numFmtId="184" formatCode="0.00\ [$jährlich]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#;\ m\²"/>
    <numFmt numFmtId="194" formatCode="[$ATS]\ #,##0.00"/>
    <numFmt numFmtId="195" formatCode="\ #,##0.00[$m²]"/>
    <numFmt numFmtId="196" formatCode="0.0"/>
    <numFmt numFmtId="197" formatCode="#,##0[$€/Std]"/>
    <numFmt numFmtId="198" formatCode="#,##0\ [$€/Std]"/>
    <numFmt numFmtId="199" formatCode="[$-C07]dddd\,\ dd\.\ mmmm\ yyyy"/>
    <numFmt numFmtId="200" formatCode="[$∑]\ 0.00\ "/>
    <numFmt numFmtId="201" formatCode="&quot;€&quot;\ #,##0.0;[Red]\-&quot;€&quot;\ #,##0.0"/>
    <numFmt numFmtId="202" formatCode="#,##0.00_ ;\-#,##0.00\ "/>
  </numFmts>
  <fonts count="49">
    <font>
      <sz val="11"/>
      <name val="Courier New"/>
      <family val="0"/>
    </font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"/>
      <sz val="11"/>
      <color indexed="36"/>
      <name val="Courier New"/>
      <family val="3"/>
    </font>
    <font>
      <u val="single"/>
      <sz val="11"/>
      <color indexed="12"/>
      <name val="Courier New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76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Border="1" applyAlignment="1">
      <alignment/>
    </xf>
    <xf numFmtId="49" fontId="3" fillId="32" borderId="14" xfId="0" applyNumberFormat="1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8" fontId="3" fillId="32" borderId="12" xfId="0" applyNumberFormat="1" applyFont="1" applyFill="1" applyBorder="1" applyAlignment="1">
      <alignment vertical="center"/>
    </xf>
    <xf numFmtId="8" fontId="3" fillId="32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8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32" borderId="12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170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3" xfId="0" applyNumberFormat="1" applyFont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44" fontId="4" fillId="0" borderId="0" xfId="48" applyNumberFormat="1" applyFont="1" applyBorder="1" applyAlignment="1">
      <alignment/>
    </xf>
    <xf numFmtId="0" fontId="48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31" fillId="0" borderId="0" xfId="0" applyFont="1" applyBorder="1" applyAlignment="1">
      <alignment/>
    </xf>
    <xf numFmtId="14" fontId="31" fillId="0" borderId="0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48" fillId="0" borderId="12" xfId="0" applyFont="1" applyBorder="1" applyAlignment="1">
      <alignment/>
    </xf>
    <xf numFmtId="202" fontId="31" fillId="33" borderId="12" xfId="48" applyNumberFormat="1" applyFont="1" applyFill="1" applyBorder="1" applyAlignment="1">
      <alignment/>
    </xf>
    <xf numFmtId="0" fontId="31" fillId="0" borderId="12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31" fillId="0" borderId="17" xfId="0" applyFont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123825</xdr:rowOff>
    </xdr:from>
    <xdr:to>
      <xdr:col>13</xdr:col>
      <xdr:colOff>219075</xdr:colOff>
      <xdr:row>6</xdr:row>
      <xdr:rowOff>257175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353550" y="742950"/>
          <a:ext cx="2124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Wenn Sie hier das monatliche Bruttogehalt des Mitarbeiters bzw. der Mitarbeiterin eingeben, wird der Stundensatz automatisch berechnet</a:t>
          </a:r>
        </a:p>
      </xdr:txBody>
    </xdr:sp>
    <xdr:clientData/>
  </xdr:twoCellAnchor>
  <xdr:twoCellAnchor>
    <xdr:from>
      <xdr:col>9</xdr:col>
      <xdr:colOff>771525</xdr:colOff>
      <xdr:row>6</xdr:row>
      <xdr:rowOff>266700</xdr:rowOff>
    </xdr:from>
    <xdr:to>
      <xdr:col>11</xdr:col>
      <xdr:colOff>104775</xdr:colOff>
      <xdr:row>10</xdr:row>
      <xdr:rowOff>38100</xdr:rowOff>
    </xdr:to>
    <xdr:sp>
      <xdr:nvSpPr>
        <xdr:cNvPr id="2" name="Gerade Verbindung mit Pfeil 4"/>
        <xdr:cNvSpPr>
          <a:spLocks/>
        </xdr:cNvSpPr>
      </xdr:nvSpPr>
      <xdr:spPr>
        <a:xfrm flipH="1">
          <a:off x="8229600" y="1495425"/>
          <a:ext cx="1123950" cy="742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P34"/>
  <sheetViews>
    <sheetView showGridLines="0" tabSelected="1" zoomScalePageLayoutView="0" workbookViewId="0" topLeftCell="A1">
      <selection activeCell="H15" sqref="H15"/>
    </sheetView>
  </sheetViews>
  <sheetFormatPr defaultColWidth="11.5546875" defaultRowHeight="15"/>
  <cols>
    <col min="1" max="1" width="1.1171875" style="18" customWidth="1"/>
    <col min="2" max="2" width="5.5546875" style="18" customWidth="1"/>
    <col min="3" max="3" width="13.10546875" style="18" customWidth="1"/>
    <col min="4" max="5" width="11.5546875" style="18" customWidth="1"/>
    <col min="6" max="6" width="12.10546875" style="18" customWidth="1"/>
    <col min="7" max="7" width="11.5546875" style="18" customWidth="1"/>
    <col min="8" max="8" width="8.3359375" style="18" customWidth="1"/>
    <col min="9" max="9" width="12.10546875" style="18" customWidth="1"/>
    <col min="10" max="10" width="9.3359375" style="18" customWidth="1"/>
    <col min="11" max="12" width="11.5546875" style="18" customWidth="1"/>
    <col min="13" max="13" width="11.88671875" style="18" customWidth="1"/>
    <col min="14" max="14" width="5.5546875" style="18" customWidth="1"/>
    <col min="15" max="15" width="1.1171875" style="18" customWidth="1"/>
    <col min="16" max="16384" width="11.5546875" style="18" customWidth="1"/>
  </cols>
  <sheetData>
    <row r="1" ht="6" customHeight="1" thickBot="1"/>
    <row r="2" spans="2:14" ht="28.5" customHeight="1" thickBot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5" ht="9" customHeight="1"/>
    <row r="6" spans="3:14" ht="24" customHeight="1">
      <c r="C6" s="68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70"/>
      <c r="N6" s="2"/>
    </row>
    <row r="7" spans="3:14" s="35" customFormat="1" ht="24" customHeight="1">
      <c r="C7" s="71" t="s">
        <v>34</v>
      </c>
      <c r="D7" s="72"/>
      <c r="E7" s="72"/>
      <c r="F7" s="72"/>
      <c r="G7" s="72"/>
      <c r="H7" s="72"/>
      <c r="I7" s="72"/>
      <c r="J7" s="72"/>
      <c r="K7" s="72"/>
      <c r="L7" s="72"/>
      <c r="M7" s="73"/>
      <c r="N7" s="50"/>
    </row>
    <row r="8" spans="4:13" ht="22.5" customHeight="1"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5">
      <c r="C9" s="3" t="s">
        <v>1</v>
      </c>
      <c r="D9" s="19"/>
      <c r="E9" s="19"/>
      <c r="F9" s="19"/>
      <c r="G9" s="49">
        <f>J11*14+D10</f>
        <v>74232.1692</v>
      </c>
      <c r="H9" s="19"/>
      <c r="I9" s="52" t="s">
        <v>31</v>
      </c>
      <c r="J9" s="53"/>
      <c r="K9" s="54"/>
      <c r="L9" s="54"/>
      <c r="M9" s="55"/>
    </row>
    <row r="10" spans="3:13" ht="15" customHeight="1">
      <c r="C10" s="23" t="s">
        <v>33</v>
      </c>
      <c r="D10" s="51">
        <f>31.31%*J11*14</f>
        <v>17700.1692</v>
      </c>
      <c r="E10" s="25" t="s">
        <v>29</v>
      </c>
      <c r="F10" s="25"/>
      <c r="G10" s="24"/>
      <c r="H10" s="24"/>
      <c r="I10" s="56" t="s">
        <v>36</v>
      </c>
      <c r="J10" s="57"/>
      <c r="K10" s="57"/>
      <c r="L10" s="58"/>
      <c r="M10" s="59"/>
    </row>
    <row r="11" spans="3:13" ht="15">
      <c r="C11" s="10"/>
      <c r="D11" s="27"/>
      <c r="E11" s="4"/>
      <c r="F11" s="4"/>
      <c r="G11" s="4"/>
      <c r="H11" s="4"/>
      <c r="I11" s="60" t="s">
        <v>28</v>
      </c>
      <c r="J11" s="61">
        <v>4038</v>
      </c>
      <c r="K11" s="62" t="s">
        <v>27</v>
      </c>
      <c r="L11" s="63"/>
      <c r="M11" s="64"/>
    </row>
    <row r="12" spans="3:13" ht="15">
      <c r="C12" s="5" t="s">
        <v>2</v>
      </c>
      <c r="D12" s="30"/>
      <c r="E12" s="30"/>
      <c r="F12" s="30"/>
      <c r="G12" s="6">
        <v>1664</v>
      </c>
      <c r="H12" s="24"/>
      <c r="I12" s="25" t="s">
        <v>3</v>
      </c>
      <c r="J12" s="24"/>
      <c r="K12" s="24"/>
      <c r="L12" s="24"/>
      <c r="M12" s="26"/>
    </row>
    <row r="13" spans="3:13" ht="15" customHeight="1">
      <c r="C13" s="10"/>
      <c r="D13" s="27"/>
      <c r="E13" s="31"/>
      <c r="F13" s="31"/>
      <c r="G13" s="31"/>
      <c r="H13" s="31"/>
      <c r="I13" s="28" t="s">
        <v>4</v>
      </c>
      <c r="J13" s="27"/>
      <c r="K13" s="32"/>
      <c r="L13" s="27"/>
      <c r="M13" s="29"/>
    </row>
    <row r="14" spans="3:13" ht="15">
      <c r="C14" s="5" t="s">
        <v>5</v>
      </c>
      <c r="D14" s="24"/>
      <c r="E14" s="24"/>
      <c r="F14" s="24"/>
      <c r="G14" s="7">
        <v>0.6</v>
      </c>
      <c r="H14" s="24"/>
      <c r="I14" s="25" t="s">
        <v>7</v>
      </c>
      <c r="J14" s="24"/>
      <c r="K14" s="24"/>
      <c r="L14" s="24"/>
      <c r="M14" s="26"/>
    </row>
    <row r="15" spans="3:13" ht="15" customHeight="1">
      <c r="C15" s="23" t="s">
        <v>6</v>
      </c>
      <c r="D15" s="30"/>
      <c r="E15" s="30"/>
      <c r="F15" s="30"/>
      <c r="G15" s="30"/>
      <c r="H15" s="30"/>
      <c r="I15" s="25" t="s">
        <v>37</v>
      </c>
      <c r="J15" s="24"/>
      <c r="K15" s="33"/>
      <c r="L15" s="24"/>
      <c r="M15" s="26"/>
    </row>
    <row r="16" spans="3:13" ht="15" customHeight="1">
      <c r="C16" s="11"/>
      <c r="D16" s="24"/>
      <c r="E16" s="24"/>
      <c r="F16" s="24"/>
      <c r="G16" s="24"/>
      <c r="H16" s="24"/>
      <c r="I16" s="25" t="s">
        <v>32</v>
      </c>
      <c r="J16" s="24"/>
      <c r="K16" s="24"/>
      <c r="L16" s="24"/>
      <c r="M16" s="26"/>
    </row>
    <row r="17" spans="3:13" ht="15" customHeight="1">
      <c r="C17" s="10"/>
      <c r="D17" s="31"/>
      <c r="E17" s="31"/>
      <c r="F17" s="31"/>
      <c r="G17" s="31"/>
      <c r="H17" s="31"/>
      <c r="I17" s="28" t="s">
        <v>38</v>
      </c>
      <c r="J17" s="31"/>
      <c r="K17" s="27"/>
      <c r="L17" s="27"/>
      <c r="M17" s="29"/>
    </row>
    <row r="18" spans="4:11" ht="22.5" customHeight="1">
      <c r="D18" s="34"/>
      <c r="E18" s="34"/>
      <c r="F18" s="34"/>
      <c r="G18" s="34"/>
      <c r="H18" s="34"/>
      <c r="I18" s="34"/>
      <c r="J18" s="34"/>
      <c r="K18" s="35"/>
    </row>
    <row r="19" spans="3:13" ht="15">
      <c r="C19" s="8" t="s">
        <v>8</v>
      </c>
      <c r="D19" s="19"/>
      <c r="E19" s="21"/>
      <c r="F19" s="21"/>
      <c r="G19" s="9">
        <f>G9/G12</f>
        <v>44.61067860576923</v>
      </c>
      <c r="H19" s="19"/>
      <c r="I19" s="20" t="str">
        <f>"Berechnung: "&amp;G9&amp;" : "&amp;G12&amp;" "</f>
        <v>Berechnung: 74232,1692 : 1664 </v>
      </c>
      <c r="J19" s="19"/>
      <c r="K19" s="36"/>
      <c r="L19" s="19"/>
      <c r="M19" s="22"/>
    </row>
    <row r="20" spans="3:13" ht="15" customHeight="1">
      <c r="C20" s="10" t="s">
        <v>9</v>
      </c>
      <c r="D20" s="27"/>
      <c r="E20" s="31"/>
      <c r="F20" s="31"/>
      <c r="G20" s="31"/>
      <c r="H20" s="31"/>
      <c r="I20" s="31"/>
      <c r="J20" s="31"/>
      <c r="K20" s="27"/>
      <c r="L20" s="27"/>
      <c r="M20" s="29"/>
    </row>
    <row r="21" spans="3:13" ht="15">
      <c r="C21" s="5" t="s">
        <v>12</v>
      </c>
      <c r="D21" s="24"/>
      <c r="E21" s="24"/>
      <c r="F21" s="24"/>
      <c r="G21" s="37">
        <f>(G19*100%/G14)-G19</f>
        <v>29.740452403846156</v>
      </c>
      <c r="I21" s="25" t="s">
        <v>30</v>
      </c>
      <c r="K21" s="24"/>
      <c r="L21" s="24"/>
      <c r="M21" s="26"/>
    </row>
    <row r="22" spans="3:13" ht="16.5" customHeight="1">
      <c r="C22" s="10" t="s">
        <v>14</v>
      </c>
      <c r="D22" s="31"/>
      <c r="E22" s="31"/>
      <c r="F22" s="31"/>
      <c r="G22" s="31"/>
      <c r="H22" s="31"/>
      <c r="I22" s="31"/>
      <c r="J22" s="31"/>
      <c r="K22" s="32"/>
      <c r="L22" s="27"/>
      <c r="M22" s="29"/>
    </row>
    <row r="23" spans="3:16" ht="15">
      <c r="C23" s="5" t="s">
        <v>13</v>
      </c>
      <c r="D23" s="30"/>
      <c r="E23" s="30"/>
      <c r="F23" s="30"/>
      <c r="G23" s="37">
        <f>33%*(G19+G21)</f>
        <v>24.535873233173078</v>
      </c>
      <c r="H23" s="24"/>
      <c r="I23" s="25" t="s">
        <v>10</v>
      </c>
      <c r="J23" s="24"/>
      <c r="K23" s="33"/>
      <c r="L23" s="24"/>
      <c r="M23" s="26"/>
      <c r="P23" s="38"/>
    </row>
    <row r="24" spans="3:13" ht="15" customHeight="1">
      <c r="C24" s="11" t="s">
        <v>15</v>
      </c>
      <c r="D24" s="24"/>
      <c r="E24" s="24"/>
      <c r="F24" s="24"/>
      <c r="G24" s="24"/>
      <c r="H24" s="24"/>
      <c r="I24" s="25" t="s">
        <v>21</v>
      </c>
      <c r="J24" s="24"/>
      <c r="K24" s="24"/>
      <c r="L24" s="24"/>
      <c r="M24" s="26"/>
    </row>
    <row r="25" spans="3:13" ht="15.75" customHeight="1">
      <c r="C25" s="10" t="s">
        <v>16</v>
      </c>
      <c r="D25" s="27"/>
      <c r="E25" s="27"/>
      <c r="F25" s="27"/>
      <c r="G25" s="27"/>
      <c r="H25" s="27"/>
      <c r="I25" s="28" t="str">
        <f>"(Berechnung: 33% von € "&amp;G19&amp;" + "&amp;G21&amp;")"</f>
        <v>(Berechnung: 33% von € 44,6106786057692 + 29,7404524038462)</v>
      </c>
      <c r="J25" s="27"/>
      <c r="K25" s="27"/>
      <c r="L25" s="27"/>
      <c r="M25" s="29"/>
    </row>
    <row r="26" spans="3:13" ht="22.5" customHeight="1">
      <c r="C26" s="14" t="s">
        <v>19</v>
      </c>
      <c r="D26" s="39"/>
      <c r="E26" s="15"/>
      <c r="F26" s="15"/>
      <c r="G26" s="16">
        <f>SUM(G19:G23)</f>
        <v>98.88700424278846</v>
      </c>
      <c r="H26" s="39"/>
      <c r="I26" s="15"/>
      <c r="J26" s="15"/>
      <c r="K26" s="39"/>
      <c r="L26" s="39"/>
      <c r="M26" s="40"/>
    </row>
    <row r="27" ht="22.5" customHeight="1">
      <c r="G27" s="31"/>
    </row>
    <row r="28" spans="3:16" s="45" customFormat="1" ht="15">
      <c r="C28" s="3" t="s">
        <v>17</v>
      </c>
      <c r="D28" s="41"/>
      <c r="E28" s="41"/>
      <c r="F28" s="41"/>
      <c r="G28" s="37">
        <f>(5%+10%)*G26</f>
        <v>14.833050636418271</v>
      </c>
      <c r="H28" s="19"/>
      <c r="I28" s="12" t="s">
        <v>22</v>
      </c>
      <c r="J28" s="42"/>
      <c r="K28" s="43"/>
      <c r="L28" s="43"/>
      <c r="M28" s="44"/>
      <c r="P28" s="46"/>
    </row>
    <row r="29" spans="3:13" ht="15" customHeight="1">
      <c r="C29" s="47"/>
      <c r="D29" s="48"/>
      <c r="E29" s="48"/>
      <c r="F29" s="48"/>
      <c r="G29" s="48"/>
      <c r="H29" s="48"/>
      <c r="I29" s="25" t="s">
        <v>23</v>
      </c>
      <c r="J29" s="24"/>
      <c r="K29" s="30"/>
      <c r="L29" s="30"/>
      <c r="M29" s="26"/>
    </row>
    <row r="30" spans="3:13" ht="15" customHeight="1">
      <c r="C30" s="11"/>
      <c r="D30" s="24"/>
      <c r="E30" s="24"/>
      <c r="F30" s="24"/>
      <c r="G30" s="24"/>
      <c r="H30" s="24"/>
      <c r="I30" s="13" t="s">
        <v>24</v>
      </c>
      <c r="J30" s="24"/>
      <c r="K30" s="24"/>
      <c r="L30" s="24"/>
      <c r="M30" s="26"/>
    </row>
    <row r="31" spans="3:13" ht="15">
      <c r="C31" s="10"/>
      <c r="D31" s="4"/>
      <c r="E31" s="4"/>
      <c r="F31" s="4"/>
      <c r="G31" s="4"/>
      <c r="H31" s="4"/>
      <c r="I31" s="28" t="s">
        <v>25</v>
      </c>
      <c r="J31" s="27"/>
      <c r="K31" s="27"/>
      <c r="L31" s="27"/>
      <c r="M31" s="29"/>
    </row>
    <row r="32" spans="3:13" ht="15">
      <c r="C32" s="5" t="s">
        <v>18</v>
      </c>
      <c r="D32" s="24"/>
      <c r="E32" s="30"/>
      <c r="F32" s="30"/>
      <c r="G32" s="37">
        <f>15%*G26</f>
        <v>14.83305063641827</v>
      </c>
      <c r="H32" s="24"/>
      <c r="I32" s="25" t="s">
        <v>11</v>
      </c>
      <c r="J32" s="24"/>
      <c r="K32" s="24"/>
      <c r="L32" s="24"/>
      <c r="M32" s="26"/>
    </row>
    <row r="33" spans="3:13" ht="15" customHeight="1">
      <c r="C33" s="10"/>
      <c r="D33" s="27"/>
      <c r="E33" s="31"/>
      <c r="F33" s="31"/>
      <c r="G33" s="31"/>
      <c r="H33" s="31"/>
      <c r="I33" s="28" t="s">
        <v>26</v>
      </c>
      <c r="J33" s="27"/>
      <c r="K33" s="27"/>
      <c r="L33" s="27"/>
      <c r="M33" s="29"/>
    </row>
    <row r="34" spans="3:13" ht="22.5" customHeight="1">
      <c r="C34" s="14" t="s">
        <v>20</v>
      </c>
      <c r="D34" s="39"/>
      <c r="E34" s="39"/>
      <c r="F34" s="39"/>
      <c r="G34" s="17">
        <f>SUM(G26:G32)</f>
        <v>128.55310551562502</v>
      </c>
      <c r="H34" s="39"/>
      <c r="I34" s="39"/>
      <c r="J34" s="39"/>
      <c r="K34" s="39"/>
      <c r="L34" s="39"/>
      <c r="M34" s="40"/>
    </row>
    <row r="35" ht="5.25" customHeight="1"/>
  </sheetData>
  <sheetProtection/>
  <mergeCells count="3">
    <mergeCell ref="B2:N2"/>
    <mergeCell ref="C6:M6"/>
    <mergeCell ref="C7:M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HOFE$</dc:creator>
  <cp:keywords/>
  <dc:description/>
  <cp:lastModifiedBy>Christine Lohwasser</cp:lastModifiedBy>
  <cp:lastPrinted>2012-11-28T09:18:48Z</cp:lastPrinted>
  <dcterms:created xsi:type="dcterms:W3CDTF">2008-04-11T11:33:18Z</dcterms:created>
  <dcterms:modified xsi:type="dcterms:W3CDTF">2016-08-10T10:50:54Z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